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070" tabRatio="177" activeTab="0"/>
  </bookViews>
  <sheets>
    <sheet name="PMP" sheetId="1" r:id="rId1"/>
    <sheet name="FIFO" sheetId="2" r:id="rId2"/>
    <sheet name="LIFO" sheetId="3" r:id="rId3"/>
  </sheets>
  <definedNames/>
  <calcPr fullCalcOnLoad="1"/>
</workbook>
</file>

<file path=xl/sharedStrings.xml><?xml version="1.0" encoding="utf-8"?>
<sst xmlns="http://schemas.openxmlformats.org/spreadsheetml/2006/main" count="162" uniqueCount="36">
  <si>
    <t>DATA</t>
  </si>
  <si>
    <t>CONCEPTE</t>
  </si>
  <si>
    <t>ENTRADES/COMPRES</t>
  </si>
  <si>
    <t>SORTIDES/VENDES</t>
  </si>
  <si>
    <t>EXISTÈNCIES</t>
  </si>
  <si>
    <t>Dia</t>
  </si>
  <si>
    <t>Mes</t>
  </si>
  <si>
    <t>Any</t>
  </si>
  <si>
    <t>Proveï/client</t>
  </si>
  <si>
    <t>Quantitat</t>
  </si>
  <si>
    <t>Preu</t>
  </si>
  <si>
    <t>Valor</t>
  </si>
  <si>
    <t>01</t>
  </si>
  <si>
    <t>05</t>
  </si>
  <si>
    <t>07</t>
  </si>
  <si>
    <t>09</t>
  </si>
  <si>
    <t>03</t>
  </si>
  <si>
    <t>Compra</t>
  </si>
  <si>
    <t>Venda</t>
  </si>
  <si>
    <t>Exist. Incials</t>
  </si>
  <si>
    <t>VALORACIÓ DE LES EXISTÈNCIES PEL MÈTODE FIFO</t>
  </si>
  <si>
    <t>FIFO</t>
  </si>
  <si>
    <t>LIFO</t>
  </si>
  <si>
    <t>PMP</t>
  </si>
  <si>
    <t>SORTIDES/CONSUM</t>
  </si>
  <si>
    <t>legal</t>
  </si>
  <si>
    <t>VALORACIÓ DE LES EXISTÈNCIES PEL MÈTODE PMP</t>
  </si>
  <si>
    <t>LA CUA DEL CINEMA / primer preu que entra primer en sortir</t>
  </si>
  <si>
    <t>PILA DE PLAT / l'últim preu que entra és el primer en sortir</t>
  </si>
  <si>
    <t>PREU DE REPOSICIÓ</t>
  </si>
  <si>
    <t>ALTRES</t>
  </si>
  <si>
    <t>TIPUS DE VALORACIONS</t>
  </si>
  <si>
    <t>VALORACIÓ DE LES EXISTÈNCIES PEL MÈTODE LIFO</t>
  </si>
  <si>
    <t>SUBTOTAL</t>
  </si>
  <si>
    <t>TOTAL</t>
  </si>
  <si>
    <t>VALOR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</si>
</sst>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\ _€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 style="medium"/>
      <right style="medium"/>
      <top style="dashed"/>
      <bottom/>
    </border>
    <border>
      <left/>
      <right style="thin"/>
      <top style="dashed"/>
      <bottom/>
    </border>
    <border>
      <left style="thin"/>
      <right style="medium"/>
      <top style="dashed"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medium"/>
      <right style="medium"/>
      <top/>
      <bottom style="dashed"/>
    </border>
    <border>
      <left/>
      <right style="thin"/>
      <top/>
      <bottom style="dashed"/>
    </border>
    <border>
      <left style="thin"/>
      <right style="medium"/>
      <top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164" fontId="0" fillId="10" borderId="21" xfId="0" applyNumberFormat="1" applyFill="1" applyBorder="1" applyAlignment="1">
      <alignment horizontal="center"/>
    </xf>
    <xf numFmtId="164" fontId="0" fillId="10" borderId="25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164" fontId="0" fillId="0" borderId="33" xfId="0" applyNumberFormat="1" applyBorder="1" applyAlignment="1">
      <alignment/>
    </xf>
    <xf numFmtId="164" fontId="0" fillId="0" borderId="37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164" fontId="0" fillId="0" borderId="39" xfId="0" applyNumberFormat="1" applyBorder="1" applyAlignment="1">
      <alignment/>
    </xf>
    <xf numFmtId="164" fontId="0" fillId="0" borderId="43" xfId="0" applyNumberFormat="1" applyBorder="1" applyAlignment="1">
      <alignment/>
    </xf>
    <xf numFmtId="49" fontId="0" fillId="0" borderId="26" xfId="0" applyNumberFormat="1" applyFill="1" applyBorder="1" applyAlignment="1">
      <alignment horizontal="center"/>
    </xf>
    <xf numFmtId="0" fontId="3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164" fontId="0" fillId="0" borderId="45" xfId="0" applyNumberFormat="1" applyBorder="1" applyAlignment="1">
      <alignment/>
    </xf>
    <xf numFmtId="164" fontId="0" fillId="0" borderId="49" xfId="0" applyNumberFormat="1" applyBorder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33" borderId="16" xfId="0" applyNumberFormat="1" applyFill="1" applyBorder="1" applyAlignment="1">
      <alignment horizontal="center"/>
    </xf>
    <xf numFmtId="165" fontId="0" fillId="10" borderId="24" xfId="0" applyNumberFormat="1" applyFill="1" applyBorder="1" applyAlignment="1">
      <alignment horizontal="center"/>
    </xf>
    <xf numFmtId="165" fontId="0" fillId="0" borderId="30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8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6" xfId="0" applyNumberFormat="1" applyBorder="1" applyAlignment="1">
      <alignment/>
    </xf>
    <xf numFmtId="49" fontId="0" fillId="0" borderId="38" xfId="0" applyNumberFormat="1" applyFill="1" applyBorder="1" applyAlignment="1">
      <alignment horizontal="center"/>
    </xf>
    <xf numFmtId="0" fontId="37" fillId="0" borderId="0" xfId="0" applyFont="1" applyAlignment="1">
      <alignment/>
    </xf>
    <xf numFmtId="1" fontId="0" fillId="0" borderId="0" xfId="0" applyNumberFormat="1" applyAlignment="1">
      <alignment/>
    </xf>
    <xf numFmtId="1" fontId="0" fillId="33" borderId="16" xfId="0" applyNumberFormat="1" applyFill="1" applyBorder="1" applyAlignment="1">
      <alignment horizontal="center"/>
    </xf>
    <xf numFmtId="1" fontId="0" fillId="10" borderId="24" xfId="0" applyNumberFormat="1" applyFill="1" applyBorder="1" applyAlignment="1">
      <alignment horizontal="center"/>
    </xf>
    <xf numFmtId="0" fontId="0" fillId="35" borderId="36" xfId="0" applyFill="1" applyBorder="1" applyAlignment="1">
      <alignment/>
    </xf>
    <xf numFmtId="164" fontId="0" fillId="35" borderId="33" xfId="0" applyNumberFormat="1" applyFill="1" applyBorder="1" applyAlignment="1">
      <alignment/>
    </xf>
    <xf numFmtId="0" fontId="0" fillId="35" borderId="30" xfId="0" applyFill="1" applyBorder="1" applyAlignment="1">
      <alignment/>
    </xf>
    <xf numFmtId="164" fontId="0" fillId="35" borderId="27" xfId="0" applyNumberFormat="1" applyFill="1" applyBorder="1" applyAlignment="1">
      <alignment/>
    </xf>
    <xf numFmtId="49" fontId="0" fillId="36" borderId="32" xfId="0" applyNumberFormat="1" applyFill="1" applyBorder="1" applyAlignment="1">
      <alignment horizontal="center"/>
    </xf>
    <xf numFmtId="49" fontId="0" fillId="36" borderId="33" xfId="0" applyNumberFormat="1" applyFill="1" applyBorder="1" applyAlignment="1">
      <alignment horizontal="center"/>
    </xf>
    <xf numFmtId="49" fontId="0" fillId="36" borderId="34" xfId="0" applyNumberFormat="1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164" fontId="0" fillId="36" borderId="37" xfId="0" applyNumberFormat="1" applyFill="1" applyBorder="1" applyAlignment="1">
      <alignment/>
    </xf>
    <xf numFmtId="0" fontId="0" fillId="36" borderId="36" xfId="0" applyFill="1" applyBorder="1" applyAlignment="1">
      <alignment/>
    </xf>
    <xf numFmtId="164" fontId="0" fillId="36" borderId="33" xfId="0" applyNumberFormat="1" applyFill="1" applyBorder="1" applyAlignment="1">
      <alignment/>
    </xf>
    <xf numFmtId="49" fontId="0" fillId="36" borderId="26" xfId="0" applyNumberFormat="1" applyFill="1" applyBorder="1" applyAlignment="1">
      <alignment horizontal="center"/>
    </xf>
    <xf numFmtId="49" fontId="0" fillId="36" borderId="27" xfId="0" applyNumberFormat="1" applyFill="1" applyBorder="1" applyAlignment="1">
      <alignment horizontal="center"/>
    </xf>
    <xf numFmtId="49" fontId="0" fillId="36" borderId="28" xfId="0" applyNumberForma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164" fontId="0" fillId="36" borderId="27" xfId="0" applyNumberFormat="1" applyFill="1" applyBorder="1" applyAlignment="1">
      <alignment/>
    </xf>
    <xf numFmtId="164" fontId="0" fillId="36" borderId="31" xfId="0" applyNumberFormat="1" applyFill="1" applyBorder="1" applyAlignment="1">
      <alignment/>
    </xf>
    <xf numFmtId="0" fontId="0" fillId="36" borderId="30" xfId="0" applyFill="1" applyBorder="1" applyAlignment="1">
      <alignment/>
    </xf>
    <xf numFmtId="164" fontId="0" fillId="35" borderId="12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6" borderId="36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36" borderId="30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0" xfId="0" applyNumberFormat="1" applyAlignment="1">
      <alignment/>
    </xf>
    <xf numFmtId="0" fontId="0" fillId="35" borderId="42" xfId="0" applyFill="1" applyBorder="1" applyAlignment="1">
      <alignment/>
    </xf>
    <xf numFmtId="164" fontId="0" fillId="35" borderId="39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35" borderId="48" xfId="0" applyFill="1" applyBorder="1" applyAlignment="1">
      <alignment/>
    </xf>
    <xf numFmtId="0" fontId="0" fillId="0" borderId="42" xfId="0" applyFill="1" applyBorder="1" applyAlignment="1">
      <alignment/>
    </xf>
    <xf numFmtId="164" fontId="0" fillId="0" borderId="39" xfId="0" applyNumberFormat="1" applyFill="1" applyBorder="1" applyAlignment="1">
      <alignment/>
    </xf>
    <xf numFmtId="0" fontId="0" fillId="0" borderId="48" xfId="0" applyFill="1" applyBorder="1" applyAlignment="1">
      <alignment/>
    </xf>
    <xf numFmtId="164" fontId="0" fillId="0" borderId="45" xfId="0" applyNumberFormat="1" applyFill="1" applyBorder="1" applyAlignment="1">
      <alignment/>
    </xf>
    <xf numFmtId="3" fontId="0" fillId="33" borderId="17" xfId="0" applyNumberFormat="1" applyFill="1" applyBorder="1" applyAlignment="1">
      <alignment horizontal="center"/>
    </xf>
    <xf numFmtId="3" fontId="0" fillId="10" borderId="24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35" borderId="30" xfId="0" applyNumberFormat="1" applyFill="1" applyBorder="1" applyAlignment="1">
      <alignment/>
    </xf>
    <xf numFmtId="3" fontId="0" fillId="35" borderId="42" xfId="0" applyNumberFormat="1" applyFill="1" applyBorder="1" applyAlignment="1">
      <alignment/>
    </xf>
    <xf numFmtId="3" fontId="0" fillId="0" borderId="48" xfId="0" applyNumberFormat="1" applyBorder="1" applyAlignment="1">
      <alignment/>
    </xf>
    <xf numFmtId="3" fontId="0" fillId="35" borderId="48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9" fontId="0" fillId="0" borderId="4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50" xfId="0" applyBorder="1" applyAlignment="1">
      <alignment horizontal="center"/>
    </xf>
    <xf numFmtId="164" fontId="0" fillId="0" borderId="50" xfId="0" applyNumberFormat="1" applyBorder="1" applyAlignment="1">
      <alignment/>
    </xf>
    <xf numFmtId="164" fontId="0" fillId="0" borderId="51" xfId="0" applyNumberFormat="1" applyBorder="1" applyAlignment="1">
      <alignment/>
    </xf>
    <xf numFmtId="0" fontId="0" fillId="0" borderId="47" xfId="0" applyBorder="1" applyAlignment="1">
      <alignment/>
    </xf>
    <xf numFmtId="164" fontId="0" fillId="0" borderId="47" xfId="0" applyNumberFormat="1" applyBorder="1" applyAlignment="1">
      <alignment/>
    </xf>
    <xf numFmtId="164" fontId="0" fillId="0" borderId="5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41" xfId="0" applyNumberFormat="1" applyBorder="1" applyAlignment="1">
      <alignment/>
    </xf>
    <xf numFmtId="164" fontId="0" fillId="0" borderId="53" xfId="0" applyNumberFormat="1" applyBorder="1" applyAlignment="1">
      <alignment/>
    </xf>
    <xf numFmtId="49" fontId="0" fillId="0" borderId="49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164" fontId="0" fillId="0" borderId="54" xfId="0" applyNumberFormat="1" applyBorder="1" applyAlignment="1">
      <alignment/>
    </xf>
    <xf numFmtId="3" fontId="0" fillId="0" borderId="54" xfId="0" applyNumberFormat="1" applyBorder="1" applyAlignment="1">
      <alignment/>
    </xf>
    <xf numFmtId="165" fontId="0" fillId="36" borderId="30" xfId="0" applyNumberFormat="1" applyFill="1" applyBorder="1" applyAlignment="1">
      <alignment/>
    </xf>
    <xf numFmtId="165" fontId="0" fillId="36" borderId="26" xfId="0" applyNumberFormat="1" applyFill="1" applyBorder="1" applyAlignment="1">
      <alignment/>
    </xf>
    <xf numFmtId="49" fontId="0" fillId="36" borderId="38" xfId="0" applyNumberFormat="1" applyFill="1" applyBorder="1" applyAlignment="1">
      <alignment horizontal="center"/>
    </xf>
    <xf numFmtId="49" fontId="0" fillId="36" borderId="39" xfId="0" applyNumberFormat="1" applyFill="1" applyBorder="1" applyAlignment="1">
      <alignment horizontal="center"/>
    </xf>
    <xf numFmtId="49" fontId="0" fillId="36" borderId="40" xfId="0" applyNumberFormat="1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/>
    </xf>
    <xf numFmtId="164" fontId="0" fillId="36" borderId="39" xfId="0" applyNumberFormat="1" applyFill="1" applyBorder="1" applyAlignment="1">
      <alignment/>
    </xf>
    <xf numFmtId="164" fontId="0" fillId="36" borderId="43" xfId="0" applyNumberFormat="1" applyFill="1" applyBorder="1" applyAlignment="1">
      <alignment/>
    </xf>
    <xf numFmtId="165" fontId="0" fillId="36" borderId="42" xfId="0" applyNumberFormat="1" applyFill="1" applyBorder="1" applyAlignment="1">
      <alignment/>
    </xf>
    <xf numFmtId="164" fontId="0" fillId="36" borderId="49" xfId="0" applyNumberFormat="1" applyFill="1" applyBorder="1" applyAlignment="1">
      <alignment/>
    </xf>
    <xf numFmtId="49" fontId="0" fillId="36" borderId="44" xfId="0" applyNumberFormat="1" applyFill="1" applyBorder="1" applyAlignment="1">
      <alignment horizontal="center"/>
    </xf>
    <xf numFmtId="49" fontId="0" fillId="36" borderId="45" xfId="0" applyNumberFormat="1" applyFill="1" applyBorder="1" applyAlignment="1">
      <alignment horizontal="center"/>
    </xf>
    <xf numFmtId="49" fontId="0" fillId="36" borderId="46" xfId="0" applyNumberFormat="1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0" fillId="36" borderId="48" xfId="0" applyFill="1" applyBorder="1" applyAlignment="1">
      <alignment/>
    </xf>
    <xf numFmtId="164" fontId="0" fillId="36" borderId="45" xfId="0" applyNumberFormat="1" applyFill="1" applyBorder="1" applyAlignment="1">
      <alignment/>
    </xf>
    <xf numFmtId="165" fontId="0" fillId="36" borderId="48" xfId="0" applyNumberFormat="1" applyFill="1" applyBorder="1" applyAlignment="1">
      <alignment/>
    </xf>
    <xf numFmtId="49" fontId="0" fillId="0" borderId="39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3" xfId="0" applyNumberFormat="1" applyFill="1" applyBorder="1" applyAlignment="1">
      <alignment/>
    </xf>
    <xf numFmtId="165" fontId="0" fillId="0" borderId="42" xfId="0" applyNumberFormat="1" applyFill="1" applyBorder="1" applyAlignment="1">
      <alignment/>
    </xf>
    <xf numFmtId="164" fontId="0" fillId="33" borderId="19" xfId="0" applyNumberFormat="1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/>
    </xf>
    <xf numFmtId="0" fontId="0" fillId="35" borderId="57" xfId="0" applyFill="1" applyBorder="1" applyAlignment="1">
      <alignment/>
    </xf>
    <xf numFmtId="165" fontId="0" fillId="0" borderId="57" xfId="0" applyNumberFormat="1" applyBorder="1" applyAlignment="1">
      <alignment/>
    </xf>
    <xf numFmtId="0" fontId="0" fillId="36" borderId="47" xfId="0" applyFill="1" applyBorder="1" applyAlignment="1">
      <alignment/>
    </xf>
    <xf numFmtId="0" fontId="0" fillId="36" borderId="29" xfId="0" applyFill="1" applyBorder="1" applyAlignment="1">
      <alignment/>
    </xf>
    <xf numFmtId="164" fontId="0" fillId="36" borderId="41" xfId="0" applyNumberFormat="1" applyFill="1" applyBorder="1" applyAlignment="1">
      <alignment/>
    </xf>
    <xf numFmtId="164" fontId="0" fillId="36" borderId="17" xfId="0" applyNumberFormat="1" applyFill="1" applyBorder="1" applyAlignment="1">
      <alignment horizontal="center"/>
    </xf>
    <xf numFmtId="164" fontId="0" fillId="36" borderId="35" xfId="0" applyNumberFormat="1" applyFill="1" applyBorder="1" applyAlignment="1">
      <alignment/>
    </xf>
    <xf numFmtId="3" fontId="0" fillId="36" borderId="42" xfId="0" applyNumberFormat="1" applyFill="1" applyBorder="1" applyAlignment="1">
      <alignment/>
    </xf>
    <xf numFmtId="164" fontId="0" fillId="36" borderId="47" xfId="0" applyNumberFormat="1" applyFill="1" applyBorder="1" applyAlignment="1">
      <alignment/>
    </xf>
    <xf numFmtId="3" fontId="0" fillId="36" borderId="48" xfId="0" applyNumberFormat="1" applyFill="1" applyBorder="1" applyAlignment="1">
      <alignment/>
    </xf>
    <xf numFmtId="49" fontId="0" fillId="36" borderId="55" xfId="0" applyNumberFormat="1" applyFill="1" applyBorder="1" applyAlignment="1">
      <alignment horizontal="center"/>
    </xf>
    <xf numFmtId="49" fontId="0" fillId="36" borderId="53" xfId="0" applyNumberFormat="1" applyFill="1" applyBorder="1" applyAlignment="1">
      <alignment horizontal="center"/>
    </xf>
    <xf numFmtId="49" fontId="0" fillId="36" borderId="51" xfId="0" applyNumberFormat="1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/>
    </xf>
    <xf numFmtId="164" fontId="0" fillId="36" borderId="53" xfId="0" applyNumberFormat="1" applyFill="1" applyBorder="1" applyAlignment="1">
      <alignment/>
    </xf>
    <xf numFmtId="164" fontId="0" fillId="36" borderId="51" xfId="0" applyNumberFormat="1" applyFill="1" applyBorder="1" applyAlignment="1">
      <alignment/>
    </xf>
    <xf numFmtId="3" fontId="0" fillId="36" borderId="59" xfId="0" applyNumberFormat="1" applyFill="1" applyBorder="1" applyAlignment="1">
      <alignment/>
    </xf>
    <xf numFmtId="164" fontId="0" fillId="36" borderId="58" xfId="0" applyNumberFormat="1" applyFill="1" applyBorder="1" applyAlignment="1">
      <alignment/>
    </xf>
    <xf numFmtId="165" fontId="0" fillId="36" borderId="59" xfId="0" applyNumberFormat="1" applyFill="1" applyBorder="1" applyAlignment="1">
      <alignment/>
    </xf>
    <xf numFmtId="164" fontId="0" fillId="36" borderId="52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"/>
  <sheetViews>
    <sheetView tabSelected="1" zoomScale="115" zoomScaleNormal="115" zoomScalePageLayoutView="0" workbookViewId="0" topLeftCell="A1">
      <selection activeCell="G23" sqref="G23"/>
    </sheetView>
  </sheetViews>
  <sheetFormatPr defaultColWidth="11.421875" defaultRowHeight="15"/>
  <cols>
    <col min="1" max="1" width="7.57421875" style="0" customWidth="1"/>
    <col min="5" max="5" width="20.421875" style="1" customWidth="1"/>
    <col min="7" max="7" width="19.28125" style="8" customWidth="1"/>
    <col min="8" max="8" width="11.421875" style="8" customWidth="1"/>
    <col min="10" max="10" width="16.8515625" style="8" customWidth="1"/>
    <col min="11" max="11" width="17.00390625" style="8" customWidth="1"/>
    <col min="12" max="12" width="11.421875" style="72" customWidth="1"/>
    <col min="13" max="13" width="11.57421875" style="8" customWidth="1"/>
    <col min="14" max="14" width="11.421875" style="8" customWidth="1"/>
  </cols>
  <sheetData>
    <row r="1" ht="15.75" thickBot="1"/>
    <row r="2" spans="2:6" ht="19.5" thickBot="1">
      <c r="B2" s="46" t="s">
        <v>26</v>
      </c>
      <c r="C2" s="47"/>
      <c r="D2" s="47"/>
      <c r="E2" s="48"/>
      <c r="F2" s="49"/>
    </row>
    <row r="3" ht="15.75" thickBot="1"/>
    <row r="4" spans="2:14" s="1" customFormat="1" ht="15.75" thickBot="1">
      <c r="B4" s="11"/>
      <c r="C4" s="12" t="s">
        <v>0</v>
      </c>
      <c r="D4" s="13"/>
      <c r="E4" s="14" t="s">
        <v>1</v>
      </c>
      <c r="F4" s="11"/>
      <c r="G4" s="15" t="s">
        <v>2</v>
      </c>
      <c r="H4" s="16"/>
      <c r="I4" s="12"/>
      <c r="J4" s="15" t="s">
        <v>3</v>
      </c>
      <c r="K4" s="16"/>
      <c r="L4" s="73"/>
      <c r="M4" s="15" t="s">
        <v>4</v>
      </c>
      <c r="N4" s="16"/>
    </row>
    <row r="5" spans="2:14" s="1" customFormat="1" ht="15">
      <c r="B5" s="17" t="s">
        <v>5</v>
      </c>
      <c r="C5" s="18" t="s">
        <v>6</v>
      </c>
      <c r="D5" s="19" t="s">
        <v>7</v>
      </c>
      <c r="E5" s="20" t="s">
        <v>8</v>
      </c>
      <c r="F5" s="21" t="s">
        <v>9</v>
      </c>
      <c r="G5" s="22" t="s">
        <v>10</v>
      </c>
      <c r="H5" s="23" t="s">
        <v>11</v>
      </c>
      <c r="I5" s="21" t="s">
        <v>9</v>
      </c>
      <c r="J5" s="22" t="s">
        <v>10</v>
      </c>
      <c r="K5" s="23" t="s">
        <v>11</v>
      </c>
      <c r="L5" s="74" t="s">
        <v>9</v>
      </c>
      <c r="M5" s="22" t="s">
        <v>10</v>
      </c>
      <c r="N5" s="23" t="s">
        <v>11</v>
      </c>
    </row>
    <row r="6" spans="2:14" ht="15">
      <c r="B6" s="3" t="s">
        <v>12</v>
      </c>
      <c r="C6" s="4" t="s">
        <v>16</v>
      </c>
      <c r="D6" s="5" t="s">
        <v>15</v>
      </c>
      <c r="E6" s="7" t="s">
        <v>19</v>
      </c>
      <c r="F6" s="2"/>
      <c r="G6" s="9"/>
      <c r="H6" s="10"/>
      <c r="I6" s="2"/>
      <c r="J6" s="9"/>
      <c r="K6" s="10"/>
      <c r="L6" s="94">
        <v>700</v>
      </c>
      <c r="M6" s="93">
        <v>12</v>
      </c>
      <c r="N6" s="10">
        <f>+L6*M6</f>
        <v>8400</v>
      </c>
    </row>
    <row r="7" spans="2:14" ht="15">
      <c r="B7" s="79" t="s">
        <v>13</v>
      </c>
      <c r="C7" s="80" t="s">
        <v>16</v>
      </c>
      <c r="D7" s="81" t="s">
        <v>15</v>
      </c>
      <c r="E7" s="82" t="s">
        <v>17</v>
      </c>
      <c r="F7" s="75">
        <v>250</v>
      </c>
      <c r="G7" s="76">
        <v>10</v>
      </c>
      <c r="H7" s="83"/>
      <c r="I7" s="84"/>
      <c r="J7" s="85"/>
      <c r="K7" s="83"/>
      <c r="L7" s="95">
        <f>+L6+F7</f>
        <v>950</v>
      </c>
      <c r="M7" s="85">
        <f>(F7*G7+L6*M6)/(F7+L6)</f>
        <v>11.473684210526315</v>
      </c>
      <c r="N7" s="83">
        <f>+L7*M7</f>
        <v>10900</v>
      </c>
    </row>
    <row r="8" spans="2:14" ht="15">
      <c r="B8" s="24" t="s">
        <v>14</v>
      </c>
      <c r="C8" s="25" t="s">
        <v>16</v>
      </c>
      <c r="D8" s="26" t="s">
        <v>15</v>
      </c>
      <c r="E8" s="27" t="s">
        <v>18</v>
      </c>
      <c r="F8" s="28"/>
      <c r="G8" s="29"/>
      <c r="H8" s="30"/>
      <c r="I8" s="77">
        <v>500</v>
      </c>
      <c r="J8" s="29">
        <v>11.47</v>
      </c>
      <c r="K8" s="30">
        <f>+I8*J8</f>
        <v>5735</v>
      </c>
      <c r="L8" s="96">
        <f>+L7-I8</f>
        <v>450</v>
      </c>
      <c r="M8" s="29">
        <v>11.47</v>
      </c>
      <c r="N8" s="30">
        <f>+L8*M8</f>
        <v>5161.5</v>
      </c>
    </row>
    <row r="9" spans="2:14" ht="15">
      <c r="B9" s="38"/>
      <c r="C9" s="39"/>
      <c r="D9" s="40"/>
      <c r="E9" s="41"/>
      <c r="F9" s="42"/>
      <c r="G9" s="43"/>
      <c r="H9" s="44"/>
      <c r="I9" s="42"/>
      <c r="J9" s="43"/>
      <c r="K9" s="44"/>
      <c r="L9" s="97"/>
      <c r="M9" s="43"/>
      <c r="N9" s="44"/>
    </row>
    <row r="10" spans="2:14" ht="15">
      <c r="B10" s="86" t="s">
        <v>15</v>
      </c>
      <c r="C10" s="87" t="s">
        <v>16</v>
      </c>
      <c r="D10" s="88" t="s">
        <v>15</v>
      </c>
      <c r="E10" s="89" t="s">
        <v>18</v>
      </c>
      <c r="F10" s="92"/>
      <c r="G10" s="90"/>
      <c r="H10" s="91"/>
      <c r="I10" s="77">
        <v>400</v>
      </c>
      <c r="J10" s="90">
        <v>11.47</v>
      </c>
      <c r="K10" s="91">
        <f>+I10*J10</f>
        <v>4588</v>
      </c>
      <c r="L10" s="98">
        <v>50</v>
      </c>
      <c r="M10" s="90">
        <v>11.47</v>
      </c>
      <c r="N10" s="91">
        <f>+L10*M10</f>
        <v>573.5</v>
      </c>
    </row>
    <row r="11" spans="2:14" ht="15">
      <c r="B11" s="38"/>
      <c r="C11" s="39"/>
      <c r="D11" s="40"/>
      <c r="E11" s="41"/>
      <c r="F11" s="42"/>
      <c r="G11" s="43"/>
      <c r="H11" s="44"/>
      <c r="I11" s="42"/>
      <c r="J11" s="43"/>
      <c r="K11" s="44"/>
      <c r="L11" s="97"/>
      <c r="M11" s="43"/>
      <c r="N11" s="44"/>
    </row>
    <row r="12" spans="2:14" ht="15">
      <c r="B12" s="79">
        <v>12</v>
      </c>
      <c r="C12" s="80" t="s">
        <v>16</v>
      </c>
      <c r="D12" s="81" t="s">
        <v>15</v>
      </c>
      <c r="E12" s="82" t="s">
        <v>17</v>
      </c>
      <c r="F12" s="75">
        <v>350</v>
      </c>
      <c r="G12" s="76">
        <v>11</v>
      </c>
      <c r="H12" s="83"/>
      <c r="I12" s="84"/>
      <c r="J12" s="85"/>
      <c r="K12" s="83"/>
      <c r="L12" s="95">
        <v>400</v>
      </c>
      <c r="M12" s="85">
        <f>+(L10*M10+F12*G12)/(L10+F12)</f>
        <v>11.05875</v>
      </c>
      <c r="N12" s="83">
        <f>+L12*M12</f>
        <v>4423.5</v>
      </c>
    </row>
    <row r="13" spans="2:14" ht="15">
      <c r="B13" s="31">
        <v>15</v>
      </c>
      <c r="C13" s="32" t="s">
        <v>16</v>
      </c>
      <c r="D13" s="33" t="s">
        <v>15</v>
      </c>
      <c r="E13" s="34" t="s">
        <v>17</v>
      </c>
      <c r="F13" s="75">
        <v>500</v>
      </c>
      <c r="G13" s="76">
        <v>12.5</v>
      </c>
      <c r="H13" s="37"/>
      <c r="I13" s="35"/>
      <c r="J13" s="36"/>
      <c r="K13" s="37"/>
      <c r="L13" s="99">
        <v>900</v>
      </c>
      <c r="M13" s="36">
        <f>+(F13*G13+L12*M12)/(L12+F13)</f>
        <v>11.859444444444444</v>
      </c>
      <c r="N13" s="37">
        <f>+L13*M13</f>
        <v>10673.5</v>
      </c>
    </row>
    <row r="14" spans="2:14" ht="15">
      <c r="B14" s="86">
        <v>18</v>
      </c>
      <c r="C14" s="87" t="s">
        <v>16</v>
      </c>
      <c r="D14" s="88" t="s">
        <v>15</v>
      </c>
      <c r="E14" s="89" t="s">
        <v>18</v>
      </c>
      <c r="F14" s="92"/>
      <c r="G14" s="90"/>
      <c r="H14" s="91"/>
      <c r="I14" s="77">
        <v>700</v>
      </c>
      <c r="J14" s="90">
        <v>11.86</v>
      </c>
      <c r="K14" s="91">
        <f>+I14*J14</f>
        <v>8302</v>
      </c>
      <c r="L14" s="98">
        <f>900-700</f>
        <v>200</v>
      </c>
      <c r="M14" s="90">
        <v>11.86</v>
      </c>
      <c r="N14" s="91">
        <f>+L14*M14</f>
        <v>2372</v>
      </c>
    </row>
    <row r="15" spans="2:14" ht="15">
      <c r="B15" s="45">
        <v>22</v>
      </c>
      <c r="C15" s="25" t="s">
        <v>16</v>
      </c>
      <c r="D15" s="26" t="s">
        <v>15</v>
      </c>
      <c r="E15" s="27" t="s">
        <v>17</v>
      </c>
      <c r="F15" s="77">
        <v>900</v>
      </c>
      <c r="G15" s="78">
        <v>14</v>
      </c>
      <c r="H15" s="30"/>
      <c r="I15" s="28"/>
      <c r="J15" s="29"/>
      <c r="K15" s="30"/>
      <c r="L15" s="96">
        <f>+L14+F15</f>
        <v>1100</v>
      </c>
      <c r="M15" s="29">
        <f>+(L14*M14+F15*G15)/(L14+F15)</f>
        <v>13.610909090909091</v>
      </c>
      <c r="N15" s="30">
        <f>+L15*M15</f>
        <v>14972</v>
      </c>
    </row>
    <row r="16" spans="2:14" ht="15.75" thickBot="1">
      <c r="B16" s="86">
        <v>28</v>
      </c>
      <c r="C16" s="87" t="s">
        <v>16</v>
      </c>
      <c r="D16" s="88" t="s">
        <v>15</v>
      </c>
      <c r="E16" s="89" t="s">
        <v>18</v>
      </c>
      <c r="F16" s="92"/>
      <c r="G16" s="90"/>
      <c r="H16" s="91"/>
      <c r="I16" s="77">
        <v>800</v>
      </c>
      <c r="J16" s="90">
        <f>+M15</f>
        <v>13.610909090909091</v>
      </c>
      <c r="K16" s="91">
        <f>+I16*J16</f>
        <v>10888.727272727274</v>
      </c>
      <c r="L16" s="98">
        <f>+L15-I16</f>
        <v>300</v>
      </c>
      <c r="M16" s="90">
        <v>13.61</v>
      </c>
      <c r="N16" s="91">
        <f>+L16*M16</f>
        <v>4083</v>
      </c>
    </row>
    <row r="17" spans="2:14" ht="15">
      <c r="B17" s="131"/>
      <c r="C17" s="131"/>
      <c r="D17" s="131"/>
      <c r="E17" s="132"/>
      <c r="F17" s="133"/>
      <c r="G17" s="134"/>
      <c r="H17" s="134"/>
      <c r="I17" s="133"/>
      <c r="J17" s="134"/>
      <c r="K17" s="134"/>
      <c r="L17" s="135"/>
      <c r="M17" s="134"/>
      <c r="N17" s="134"/>
    </row>
    <row r="18" spans="2:12" ht="15">
      <c r="B18" s="6"/>
      <c r="C18" s="6"/>
      <c r="D18" s="6"/>
      <c r="L18" s="100"/>
    </row>
    <row r="19" ht="15">
      <c r="L19" s="100"/>
    </row>
    <row r="20" ht="15">
      <c r="L20" s="100"/>
    </row>
    <row r="21" ht="15">
      <c r="L21" s="100"/>
    </row>
    <row r="22" ht="15">
      <c r="L22" s="100"/>
    </row>
    <row r="23" ht="15">
      <c r="L23" s="100"/>
    </row>
    <row r="24" ht="15">
      <c r="L24" s="100"/>
    </row>
    <row r="25" ht="15">
      <c r="L25" s="100"/>
    </row>
    <row r="26" ht="15">
      <c r="L26" s="100"/>
    </row>
    <row r="27" ht="15">
      <c r="L27" s="100"/>
    </row>
    <row r="28" ht="15">
      <c r="L28" s="100"/>
    </row>
    <row r="29" ht="15">
      <c r="L29" s="100"/>
    </row>
    <row r="30" ht="15">
      <c r="L30" s="100"/>
    </row>
    <row r="31" ht="15">
      <c r="L31" s="100"/>
    </row>
    <row r="32" ht="15">
      <c r="L32" s="10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ignoredErrors>
    <ignoredError sqref="B6:D8 B10:D10 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7"/>
  <sheetViews>
    <sheetView zoomScale="115" zoomScaleNormal="115" zoomScalePageLayoutView="115" workbookViewId="0" topLeftCell="A1">
      <selection activeCell="B2" sqref="B2:O24"/>
    </sheetView>
  </sheetViews>
  <sheetFormatPr defaultColWidth="11.421875" defaultRowHeight="15"/>
  <cols>
    <col min="1" max="1" width="7.57421875" style="0" customWidth="1"/>
    <col min="5" max="5" width="20.421875" style="1" customWidth="1"/>
    <col min="7" max="7" width="19.28125" style="8" customWidth="1"/>
    <col min="8" max="8" width="11.421875" style="8" customWidth="1"/>
    <col min="10" max="10" width="16.8515625" style="8" customWidth="1"/>
    <col min="11" max="11" width="17.00390625" style="8" customWidth="1"/>
    <col min="12" max="12" width="11.421875" style="58" customWidth="1"/>
    <col min="13" max="13" width="11.57421875" style="8" customWidth="1"/>
    <col min="14" max="14" width="11.421875" style="8" customWidth="1"/>
  </cols>
  <sheetData>
    <row r="1" ht="15.75" thickBot="1"/>
    <row r="2" spans="2:6" ht="19.5" thickBot="1">
      <c r="B2" s="46" t="s">
        <v>20</v>
      </c>
      <c r="C2" s="47"/>
      <c r="D2" s="47"/>
      <c r="E2" s="48"/>
      <c r="F2" s="49"/>
    </row>
    <row r="3" ht="15.75" thickBot="1"/>
    <row r="4" spans="2:15" s="1" customFormat="1" ht="15.75" thickBot="1">
      <c r="B4" s="11"/>
      <c r="C4" s="12" t="s">
        <v>0</v>
      </c>
      <c r="D4" s="13"/>
      <c r="E4" s="14" t="s">
        <v>1</v>
      </c>
      <c r="F4" s="11"/>
      <c r="G4" s="15" t="s">
        <v>2</v>
      </c>
      <c r="H4" s="16"/>
      <c r="I4" s="12"/>
      <c r="J4" s="15" t="s">
        <v>24</v>
      </c>
      <c r="K4" s="16"/>
      <c r="L4" s="59"/>
      <c r="M4" s="15" t="s">
        <v>4</v>
      </c>
      <c r="N4" s="16"/>
      <c r="O4" s="159"/>
    </row>
    <row r="5" spans="2:15" s="1" customFormat="1" ht="15">
      <c r="B5" s="17" t="s">
        <v>5</v>
      </c>
      <c r="C5" s="18" t="s">
        <v>6</v>
      </c>
      <c r="D5" s="19" t="s">
        <v>7</v>
      </c>
      <c r="E5" s="20" t="s">
        <v>8</v>
      </c>
      <c r="F5" s="21" t="s">
        <v>9</v>
      </c>
      <c r="G5" s="22" t="s">
        <v>10</v>
      </c>
      <c r="H5" s="23" t="s">
        <v>11</v>
      </c>
      <c r="I5" s="21" t="s">
        <v>9</v>
      </c>
      <c r="J5" s="22" t="s">
        <v>10</v>
      </c>
      <c r="K5" s="23" t="s">
        <v>11</v>
      </c>
      <c r="L5" s="60" t="s">
        <v>9</v>
      </c>
      <c r="M5" s="22" t="s">
        <v>10</v>
      </c>
      <c r="N5" s="23" t="s">
        <v>33</v>
      </c>
      <c r="O5" s="160" t="s">
        <v>35</v>
      </c>
    </row>
    <row r="6" spans="2:15" ht="15">
      <c r="B6" s="3" t="s">
        <v>12</v>
      </c>
      <c r="C6" s="4" t="s">
        <v>16</v>
      </c>
      <c r="D6" s="5" t="s">
        <v>15</v>
      </c>
      <c r="E6" s="7" t="s">
        <v>19</v>
      </c>
      <c r="F6" s="2"/>
      <c r="G6" s="9"/>
      <c r="H6" s="10"/>
      <c r="I6" s="2"/>
      <c r="J6" s="9"/>
      <c r="K6" s="10"/>
      <c r="L6" s="103">
        <v>700</v>
      </c>
      <c r="M6" s="93">
        <v>12</v>
      </c>
      <c r="N6" s="10">
        <f>+L6*M6</f>
        <v>8400</v>
      </c>
      <c r="O6" s="125">
        <f>+N6</f>
        <v>8400</v>
      </c>
    </row>
    <row r="7" spans="2:15" ht="15">
      <c r="B7" s="86" t="s">
        <v>13</v>
      </c>
      <c r="C7" s="87" t="s">
        <v>16</v>
      </c>
      <c r="D7" s="88" t="s">
        <v>15</v>
      </c>
      <c r="E7" s="89" t="s">
        <v>17</v>
      </c>
      <c r="F7" s="77">
        <v>250</v>
      </c>
      <c r="G7" s="78">
        <v>10</v>
      </c>
      <c r="H7" s="91">
        <f>+F7*G7</f>
        <v>2500</v>
      </c>
      <c r="I7" s="92"/>
      <c r="J7" s="90"/>
      <c r="K7" s="91"/>
      <c r="L7" s="136">
        <v>700</v>
      </c>
      <c r="M7" s="90">
        <v>12</v>
      </c>
      <c r="N7" s="91">
        <f>+L7*M7</f>
        <v>8400</v>
      </c>
      <c r="O7" s="168"/>
    </row>
    <row r="8" spans="2:15" ht="15">
      <c r="B8" s="38"/>
      <c r="C8" s="39"/>
      <c r="D8" s="40"/>
      <c r="E8" s="41"/>
      <c r="F8" s="105"/>
      <c r="G8" s="106"/>
      <c r="H8" s="44"/>
      <c r="I8" s="42"/>
      <c r="J8" s="43"/>
      <c r="K8" s="44"/>
      <c r="L8" s="62">
        <v>250</v>
      </c>
      <c r="M8" s="43">
        <v>10</v>
      </c>
      <c r="N8" s="44">
        <f>+L8*M8</f>
        <v>2500</v>
      </c>
      <c r="O8" s="127">
        <f>SUM(N7:N8)</f>
        <v>10900</v>
      </c>
    </row>
    <row r="9" spans="2:15" ht="15">
      <c r="B9" s="86" t="s">
        <v>14</v>
      </c>
      <c r="C9" s="87" t="s">
        <v>16</v>
      </c>
      <c r="D9" s="88" t="s">
        <v>15</v>
      </c>
      <c r="E9" s="89" t="s">
        <v>18</v>
      </c>
      <c r="F9" s="92"/>
      <c r="G9" s="90"/>
      <c r="H9" s="91"/>
      <c r="I9" s="77">
        <v>500</v>
      </c>
      <c r="J9" s="90">
        <v>12</v>
      </c>
      <c r="K9" s="91">
        <f>+I9*J9</f>
        <v>6000</v>
      </c>
      <c r="L9" s="136">
        <f>700-500</f>
        <v>200</v>
      </c>
      <c r="M9" s="90">
        <v>12</v>
      </c>
      <c r="N9" s="91">
        <f>+L9*M9</f>
        <v>2400</v>
      </c>
      <c r="O9" s="167"/>
    </row>
    <row r="10" spans="2:15" ht="15">
      <c r="B10" s="38"/>
      <c r="C10" s="39"/>
      <c r="D10" s="40"/>
      <c r="E10" s="41"/>
      <c r="F10" s="42"/>
      <c r="G10" s="43"/>
      <c r="H10" s="44"/>
      <c r="I10" s="42"/>
      <c r="J10" s="43"/>
      <c r="K10" s="44"/>
      <c r="L10" s="62">
        <v>250</v>
      </c>
      <c r="M10" s="43">
        <v>10</v>
      </c>
      <c r="N10" s="44">
        <f>+L10*M10</f>
        <v>2500</v>
      </c>
      <c r="O10" s="123"/>
    </row>
    <row r="11" spans="2:15" ht="15">
      <c r="B11" s="86" t="s">
        <v>15</v>
      </c>
      <c r="C11" s="87" t="s">
        <v>16</v>
      </c>
      <c r="D11" s="88" t="s">
        <v>15</v>
      </c>
      <c r="E11" s="89" t="s">
        <v>18</v>
      </c>
      <c r="F11" s="92"/>
      <c r="G11" s="90"/>
      <c r="H11" s="91"/>
      <c r="I11" s="77">
        <v>200</v>
      </c>
      <c r="J11" s="90">
        <v>12</v>
      </c>
      <c r="K11" s="91">
        <f>+I11*J11</f>
        <v>2400</v>
      </c>
      <c r="L11" s="136"/>
      <c r="M11" s="90"/>
      <c r="N11" s="91"/>
      <c r="O11" s="168"/>
    </row>
    <row r="12" spans="2:15" ht="15">
      <c r="B12" s="38"/>
      <c r="C12" s="39"/>
      <c r="D12" s="40"/>
      <c r="E12" s="41"/>
      <c r="F12" s="42"/>
      <c r="G12" s="43"/>
      <c r="H12" s="44"/>
      <c r="I12" s="101">
        <v>200</v>
      </c>
      <c r="J12" s="43">
        <v>10</v>
      </c>
      <c r="K12" s="44">
        <f>+I12*J12</f>
        <v>2000</v>
      </c>
      <c r="L12" s="62">
        <v>50</v>
      </c>
      <c r="M12" s="43">
        <v>10</v>
      </c>
      <c r="N12" s="44">
        <f aca="true" t="shared" si="0" ref="N12:N22">+L12*M12</f>
        <v>500</v>
      </c>
      <c r="O12" s="127">
        <f>+N12</f>
        <v>500</v>
      </c>
    </row>
    <row r="13" spans="2:15" ht="15">
      <c r="B13" s="86"/>
      <c r="C13" s="87"/>
      <c r="D13" s="88"/>
      <c r="E13" s="89"/>
      <c r="F13" s="92"/>
      <c r="G13" s="90"/>
      <c r="H13" s="91"/>
      <c r="I13" s="92"/>
      <c r="J13" s="90"/>
      <c r="K13" s="91"/>
      <c r="L13" s="136">
        <v>50</v>
      </c>
      <c r="M13" s="90">
        <v>10</v>
      </c>
      <c r="N13" s="91">
        <f t="shared" si="0"/>
        <v>500</v>
      </c>
      <c r="O13" s="167"/>
    </row>
    <row r="14" spans="2:15" ht="15">
      <c r="B14" s="38">
        <v>12</v>
      </c>
      <c r="C14" s="39" t="s">
        <v>16</v>
      </c>
      <c r="D14" s="40" t="s">
        <v>15</v>
      </c>
      <c r="E14" s="41" t="s">
        <v>17</v>
      </c>
      <c r="F14" s="101">
        <v>350</v>
      </c>
      <c r="G14" s="102">
        <v>11</v>
      </c>
      <c r="H14" s="44">
        <f>+F14*G14</f>
        <v>3850</v>
      </c>
      <c r="I14" s="42"/>
      <c r="J14" s="43"/>
      <c r="K14" s="44"/>
      <c r="L14" s="62">
        <v>350</v>
      </c>
      <c r="M14" s="43">
        <v>11</v>
      </c>
      <c r="N14" s="44">
        <f t="shared" si="0"/>
        <v>3850</v>
      </c>
      <c r="O14" s="123">
        <f>SUM(N13:N14)</f>
        <v>4350</v>
      </c>
    </row>
    <row r="15" spans="2:15" ht="15">
      <c r="B15" s="86">
        <v>15</v>
      </c>
      <c r="C15" s="87" t="s">
        <v>16</v>
      </c>
      <c r="D15" s="88" t="s">
        <v>15</v>
      </c>
      <c r="E15" s="89" t="s">
        <v>17</v>
      </c>
      <c r="F15" s="77">
        <v>500</v>
      </c>
      <c r="G15" s="78">
        <v>12.5</v>
      </c>
      <c r="H15" s="91">
        <f>+F15*G15</f>
        <v>6250</v>
      </c>
      <c r="I15" s="92"/>
      <c r="J15" s="90"/>
      <c r="K15" s="91"/>
      <c r="L15" s="137">
        <v>50</v>
      </c>
      <c r="M15" s="90">
        <v>10</v>
      </c>
      <c r="N15" s="91">
        <f t="shared" si="0"/>
        <v>500</v>
      </c>
      <c r="O15" s="168"/>
    </row>
    <row r="16" spans="2:15" ht="15">
      <c r="B16" s="50"/>
      <c r="C16" s="51"/>
      <c r="D16" s="52"/>
      <c r="E16" s="53"/>
      <c r="F16" s="107"/>
      <c r="G16" s="108"/>
      <c r="H16" s="56"/>
      <c r="I16" s="54"/>
      <c r="J16" s="55"/>
      <c r="K16" s="56"/>
      <c r="L16" s="63">
        <v>350</v>
      </c>
      <c r="M16" s="55">
        <v>11</v>
      </c>
      <c r="N16" s="56">
        <f t="shared" si="0"/>
        <v>3850</v>
      </c>
      <c r="O16" s="122"/>
    </row>
    <row r="17" spans="2:15" ht="15">
      <c r="B17" s="138"/>
      <c r="C17" s="139"/>
      <c r="D17" s="140"/>
      <c r="E17" s="141"/>
      <c r="F17" s="142"/>
      <c r="G17" s="143"/>
      <c r="H17" s="144"/>
      <c r="I17" s="142"/>
      <c r="J17" s="143"/>
      <c r="K17" s="144"/>
      <c r="L17" s="145">
        <v>500</v>
      </c>
      <c r="M17" s="143">
        <v>12.5</v>
      </c>
      <c r="N17" s="146">
        <f t="shared" si="0"/>
        <v>6250</v>
      </c>
      <c r="O17" s="169">
        <f>SUM(N15:N17)</f>
        <v>10600</v>
      </c>
    </row>
    <row r="18" spans="2:15" ht="15">
      <c r="B18" s="24">
        <v>18</v>
      </c>
      <c r="C18" s="25" t="s">
        <v>16</v>
      </c>
      <c r="D18" s="26" t="s">
        <v>15</v>
      </c>
      <c r="E18" s="27" t="s">
        <v>18</v>
      </c>
      <c r="F18" s="28"/>
      <c r="G18" s="29"/>
      <c r="H18" s="30"/>
      <c r="I18" s="77">
        <v>50</v>
      </c>
      <c r="J18" s="29">
        <v>10</v>
      </c>
      <c r="K18" s="30"/>
      <c r="L18" s="61"/>
      <c r="M18" s="29"/>
      <c r="N18" s="30">
        <f t="shared" si="0"/>
        <v>0</v>
      </c>
      <c r="O18" s="126"/>
    </row>
    <row r="19" spans="2:15" ht="15">
      <c r="B19" s="147"/>
      <c r="C19" s="148"/>
      <c r="D19" s="149"/>
      <c r="E19" s="150"/>
      <c r="F19" s="151"/>
      <c r="G19" s="152"/>
      <c r="H19" s="146"/>
      <c r="I19" s="104">
        <v>350</v>
      </c>
      <c r="J19" s="152">
        <v>11</v>
      </c>
      <c r="K19" s="146"/>
      <c r="L19" s="153"/>
      <c r="M19" s="152"/>
      <c r="N19" s="146">
        <f t="shared" si="0"/>
        <v>0</v>
      </c>
      <c r="O19" s="167"/>
    </row>
    <row r="20" spans="2:15" ht="15">
      <c r="B20" s="38"/>
      <c r="C20" s="39"/>
      <c r="D20" s="40"/>
      <c r="E20" s="41"/>
      <c r="F20" s="42"/>
      <c r="G20" s="43"/>
      <c r="H20" s="44"/>
      <c r="I20" s="101">
        <v>300</v>
      </c>
      <c r="J20" s="43">
        <v>12.5</v>
      </c>
      <c r="K20" s="44"/>
      <c r="L20" s="62">
        <v>200</v>
      </c>
      <c r="M20" s="43">
        <v>12.5</v>
      </c>
      <c r="N20" s="44">
        <f t="shared" si="0"/>
        <v>2500</v>
      </c>
      <c r="O20" s="127">
        <f>+N20</f>
        <v>2500</v>
      </c>
    </row>
    <row r="21" spans="2:15" ht="15">
      <c r="B21" s="86"/>
      <c r="C21" s="87"/>
      <c r="D21" s="88"/>
      <c r="E21" s="89"/>
      <c r="F21" s="92"/>
      <c r="G21" s="90"/>
      <c r="H21" s="91"/>
      <c r="I21" s="92"/>
      <c r="J21" s="90"/>
      <c r="K21" s="91"/>
      <c r="L21" s="136">
        <v>200</v>
      </c>
      <c r="M21" s="90">
        <v>12.5</v>
      </c>
      <c r="N21" s="91">
        <f t="shared" si="0"/>
        <v>2500</v>
      </c>
      <c r="O21" s="167"/>
    </row>
    <row r="22" spans="2:15" ht="15">
      <c r="B22" s="70">
        <v>22</v>
      </c>
      <c r="C22" s="154" t="s">
        <v>16</v>
      </c>
      <c r="D22" s="155" t="s">
        <v>15</v>
      </c>
      <c r="E22" s="156" t="s">
        <v>17</v>
      </c>
      <c r="F22" s="101">
        <v>900</v>
      </c>
      <c r="G22" s="102">
        <v>14</v>
      </c>
      <c r="H22" s="157"/>
      <c r="I22" s="105"/>
      <c r="J22" s="106"/>
      <c r="K22" s="157"/>
      <c r="L22" s="158">
        <v>900</v>
      </c>
      <c r="M22" s="106">
        <v>14</v>
      </c>
      <c r="N22" s="157">
        <f t="shared" si="0"/>
        <v>12600</v>
      </c>
      <c r="O22" s="123">
        <f>SUM(N21:N22)</f>
        <v>15100</v>
      </c>
    </row>
    <row r="23" spans="2:15" ht="15">
      <c r="B23" s="86">
        <v>28</v>
      </c>
      <c r="C23" s="87" t="s">
        <v>16</v>
      </c>
      <c r="D23" s="88" t="s">
        <v>15</v>
      </c>
      <c r="E23" s="89" t="s">
        <v>18</v>
      </c>
      <c r="F23" s="92"/>
      <c r="G23" s="90"/>
      <c r="H23" s="91"/>
      <c r="I23" s="77">
        <v>200</v>
      </c>
      <c r="J23" s="90">
        <v>12.5</v>
      </c>
      <c r="K23" s="91">
        <f>+I23*J23</f>
        <v>2500</v>
      </c>
      <c r="L23" s="136"/>
      <c r="M23" s="90"/>
      <c r="N23" s="91"/>
      <c r="O23" s="168"/>
    </row>
    <row r="24" spans="2:15" ht="15.75" thickBot="1">
      <c r="B24" s="161"/>
      <c r="C24" s="130"/>
      <c r="D24" s="162"/>
      <c r="E24" s="163"/>
      <c r="F24" s="164"/>
      <c r="G24" s="128"/>
      <c r="H24" s="121"/>
      <c r="I24" s="165">
        <v>600</v>
      </c>
      <c r="J24" s="128">
        <v>14</v>
      </c>
      <c r="K24" s="121">
        <f>+I24*J24</f>
        <v>8400</v>
      </c>
      <c r="L24" s="166">
        <v>300</v>
      </c>
      <c r="M24" s="128">
        <v>14</v>
      </c>
      <c r="N24" s="121">
        <f>+L24*M24</f>
        <v>4200</v>
      </c>
      <c r="O24" s="124">
        <f>+N24</f>
        <v>4200</v>
      </c>
    </row>
    <row r="25" spans="2:14" ht="15">
      <c r="B25" s="64"/>
      <c r="C25" s="64"/>
      <c r="D25" s="64"/>
      <c r="E25" s="65"/>
      <c r="F25" s="66"/>
      <c r="G25" s="67"/>
      <c r="H25" s="67"/>
      <c r="I25" s="66"/>
      <c r="J25" s="67"/>
      <c r="K25" s="67"/>
      <c r="L25" s="68"/>
      <c r="M25" s="67"/>
      <c r="N25" s="67"/>
    </row>
    <row r="26" spans="2:7" ht="15">
      <c r="B26" s="6"/>
      <c r="C26" s="6"/>
      <c r="D26" s="6"/>
      <c r="G26" s="57"/>
    </row>
    <row r="27" spans="2:9" ht="15">
      <c r="B27" s="6"/>
      <c r="C27" s="6"/>
      <c r="D27" s="6"/>
      <c r="G27" s="57"/>
      <c r="I27" s="57"/>
    </row>
    <row r="28" spans="7:9" ht="15">
      <c r="G28" s="57"/>
      <c r="I28" s="57"/>
    </row>
    <row r="29" spans="7:9" ht="15">
      <c r="G29" s="57"/>
      <c r="I29" s="57"/>
    </row>
    <row r="30" spans="7:9" ht="15">
      <c r="G30" s="57"/>
      <c r="I30" s="57"/>
    </row>
    <row r="31" spans="7:9" ht="15">
      <c r="G31" s="57"/>
      <c r="I31" s="57"/>
    </row>
    <row r="32" spans="7:9" ht="15">
      <c r="G32" s="57"/>
      <c r="I32" s="57"/>
    </row>
    <row r="33" spans="7:9" ht="15">
      <c r="G33" s="57"/>
      <c r="I33" s="57"/>
    </row>
    <row r="34" spans="2:9" ht="15">
      <c r="B34" s="71"/>
      <c r="G34" s="57"/>
      <c r="I34" s="57"/>
    </row>
    <row r="35" spans="7:9" ht="15">
      <c r="G35" s="57"/>
      <c r="I35" s="57"/>
    </row>
    <row r="36" spans="7:9" ht="15">
      <c r="G36" s="57"/>
      <c r="I36" s="57"/>
    </row>
    <row r="37" spans="7:9" ht="15">
      <c r="G37" s="57"/>
      <c r="I37" s="57"/>
    </row>
    <row r="38" spans="7:9" ht="15">
      <c r="G38" s="57"/>
      <c r="I38" s="57"/>
    </row>
    <row r="39" spans="7:9" ht="15">
      <c r="G39" s="57"/>
      <c r="I39" s="57"/>
    </row>
    <row r="40" spans="7:9" ht="15">
      <c r="G40" s="57"/>
      <c r="I40" s="57"/>
    </row>
    <row r="41" spans="7:9" ht="15">
      <c r="G41" s="57"/>
      <c r="I41" s="57"/>
    </row>
    <row r="42" spans="7:9" ht="15">
      <c r="G42" s="57"/>
      <c r="I42" s="57"/>
    </row>
    <row r="43" spans="7:9" ht="15">
      <c r="G43" s="57"/>
      <c r="I43" s="57"/>
    </row>
    <row r="44" ht="15">
      <c r="G44" s="57"/>
    </row>
    <row r="45" ht="15">
      <c r="G45" s="57"/>
    </row>
    <row r="46" ht="15">
      <c r="G46" s="57"/>
    </row>
    <row r="47" ht="15">
      <c r="G47" s="57"/>
    </row>
    <row r="48" ht="15">
      <c r="G48" s="57"/>
    </row>
    <row r="49" ht="15">
      <c r="G49" s="57"/>
    </row>
    <row r="50" ht="15">
      <c r="G50" s="57"/>
    </row>
    <row r="51" ht="15">
      <c r="G51" s="57"/>
    </row>
    <row r="52" ht="15">
      <c r="G52" s="57"/>
    </row>
    <row r="53" ht="15">
      <c r="G53" s="57"/>
    </row>
    <row r="54" ht="15">
      <c r="G54" s="57"/>
    </row>
    <row r="55" ht="15">
      <c r="G55" s="57"/>
    </row>
    <row r="56" ht="15">
      <c r="G56" s="57"/>
    </row>
    <row r="57" ht="15">
      <c r="G57" s="5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8"/>
  <sheetViews>
    <sheetView zoomScale="115" zoomScaleNormal="115" zoomScalePageLayoutView="115" workbookViewId="0" topLeftCell="A1">
      <selection activeCell="B2" sqref="B2:O25"/>
    </sheetView>
  </sheetViews>
  <sheetFormatPr defaultColWidth="11.421875" defaultRowHeight="15"/>
  <cols>
    <col min="1" max="1" width="7.57421875" style="0" customWidth="1"/>
    <col min="5" max="5" width="20.421875" style="1" customWidth="1"/>
    <col min="7" max="7" width="19.28125" style="8" customWidth="1"/>
    <col min="8" max="8" width="11.421875" style="8" customWidth="1"/>
    <col min="9" max="9" width="11.421875" style="100" customWidth="1"/>
    <col min="10" max="10" width="16.8515625" style="8" customWidth="1"/>
    <col min="11" max="11" width="17.00390625" style="8" customWidth="1"/>
    <col min="12" max="12" width="11.421875" style="58" customWidth="1"/>
    <col min="13" max="13" width="11.57421875" style="8" customWidth="1"/>
    <col min="14" max="14" width="11.421875" style="8" customWidth="1"/>
  </cols>
  <sheetData>
    <row r="1" ht="15.75" thickBot="1"/>
    <row r="2" spans="2:6" ht="19.5" thickBot="1">
      <c r="B2" s="46" t="s">
        <v>32</v>
      </c>
      <c r="C2" s="47"/>
      <c r="D2" s="47"/>
      <c r="E2" s="48"/>
      <c r="F2" s="49"/>
    </row>
    <row r="3" ht="15.75" thickBot="1"/>
    <row r="4" spans="2:15" s="1" customFormat="1" ht="15.75" thickBot="1">
      <c r="B4" s="11"/>
      <c r="C4" s="12" t="s">
        <v>0</v>
      </c>
      <c r="D4" s="13"/>
      <c r="E4" s="14" t="s">
        <v>1</v>
      </c>
      <c r="F4" s="11"/>
      <c r="G4" s="15" t="s">
        <v>2</v>
      </c>
      <c r="H4" s="16"/>
      <c r="I4" s="109"/>
      <c r="J4" s="15" t="s">
        <v>24</v>
      </c>
      <c r="K4" s="16"/>
      <c r="L4" s="59"/>
      <c r="M4" s="170" t="s">
        <v>4</v>
      </c>
      <c r="N4" s="170"/>
      <c r="O4" s="16"/>
    </row>
    <row r="5" spans="2:15" s="1" customFormat="1" ht="15">
      <c r="B5" s="17" t="s">
        <v>5</v>
      </c>
      <c r="C5" s="18" t="s">
        <v>6</v>
      </c>
      <c r="D5" s="19" t="s">
        <v>7</v>
      </c>
      <c r="E5" s="20" t="s">
        <v>8</v>
      </c>
      <c r="F5" s="21" t="s">
        <v>9</v>
      </c>
      <c r="G5" s="22" t="s">
        <v>10</v>
      </c>
      <c r="H5" s="23" t="s">
        <v>11</v>
      </c>
      <c r="I5" s="110" t="s">
        <v>9</v>
      </c>
      <c r="J5" s="22" t="s">
        <v>10</v>
      </c>
      <c r="K5" s="23" t="s">
        <v>11</v>
      </c>
      <c r="L5" s="60" t="s">
        <v>9</v>
      </c>
      <c r="M5" s="22" t="s">
        <v>10</v>
      </c>
      <c r="N5" s="23" t="s">
        <v>33</v>
      </c>
      <c r="O5" s="23" t="s">
        <v>34</v>
      </c>
    </row>
    <row r="6" spans="2:15" ht="15">
      <c r="B6" s="3" t="s">
        <v>12</v>
      </c>
      <c r="C6" s="4" t="s">
        <v>16</v>
      </c>
      <c r="D6" s="5" t="s">
        <v>15</v>
      </c>
      <c r="E6" s="7" t="s">
        <v>19</v>
      </c>
      <c r="F6" s="2"/>
      <c r="G6" s="9"/>
      <c r="H6" s="10"/>
      <c r="I6" s="111"/>
      <c r="J6" s="9"/>
      <c r="K6" s="10"/>
      <c r="L6" s="103">
        <v>700</v>
      </c>
      <c r="M6" s="93">
        <v>12</v>
      </c>
      <c r="N6" s="10">
        <f>+L6*M6</f>
        <v>8400</v>
      </c>
      <c r="O6" s="125">
        <f>+N6</f>
        <v>8400</v>
      </c>
    </row>
    <row r="7" spans="2:15" ht="15">
      <c r="B7" s="86" t="s">
        <v>13</v>
      </c>
      <c r="C7" s="87" t="s">
        <v>16</v>
      </c>
      <c r="D7" s="88" t="s">
        <v>15</v>
      </c>
      <c r="E7" s="89" t="s">
        <v>17</v>
      </c>
      <c r="F7" s="77">
        <v>250</v>
      </c>
      <c r="G7" s="78">
        <v>10</v>
      </c>
      <c r="H7" s="91">
        <f>+F7*G7</f>
        <v>2500</v>
      </c>
      <c r="I7" s="98"/>
      <c r="J7" s="90"/>
      <c r="K7" s="91"/>
      <c r="L7" s="136">
        <v>700</v>
      </c>
      <c r="M7" s="90">
        <f>+M6</f>
        <v>12</v>
      </c>
      <c r="N7" s="91">
        <f aca="true" t="shared" si="0" ref="N7:N25">+L7*M7</f>
        <v>8400</v>
      </c>
      <c r="O7" s="168"/>
    </row>
    <row r="8" spans="2:15" ht="15">
      <c r="B8" s="38"/>
      <c r="C8" s="39"/>
      <c r="D8" s="40"/>
      <c r="E8" s="41"/>
      <c r="F8" s="105"/>
      <c r="G8" s="106"/>
      <c r="H8" s="44"/>
      <c r="I8" s="97"/>
      <c r="J8" s="43"/>
      <c r="K8" s="44"/>
      <c r="L8" s="62">
        <v>250</v>
      </c>
      <c r="M8" s="43">
        <f>+G7</f>
        <v>10</v>
      </c>
      <c r="N8" s="44">
        <f t="shared" si="0"/>
        <v>2500</v>
      </c>
      <c r="O8" s="127">
        <f>SUM(N7:N8)</f>
        <v>10900</v>
      </c>
    </row>
    <row r="9" spans="2:15" ht="15">
      <c r="B9" s="86" t="s">
        <v>14</v>
      </c>
      <c r="C9" s="87" t="s">
        <v>16</v>
      </c>
      <c r="D9" s="88" t="s">
        <v>15</v>
      </c>
      <c r="E9" s="89" t="s">
        <v>18</v>
      </c>
      <c r="F9" s="92"/>
      <c r="G9" s="90"/>
      <c r="H9" s="91"/>
      <c r="I9" s="112">
        <v>250</v>
      </c>
      <c r="J9" s="90">
        <f>+M8</f>
        <v>10</v>
      </c>
      <c r="K9" s="91"/>
      <c r="L9" s="136"/>
      <c r="M9" s="90"/>
      <c r="N9" s="146"/>
      <c r="O9" s="167"/>
    </row>
    <row r="10" spans="2:15" ht="15">
      <c r="B10" s="38"/>
      <c r="C10" s="39"/>
      <c r="D10" s="40"/>
      <c r="E10" s="41"/>
      <c r="F10" s="42"/>
      <c r="G10" s="43"/>
      <c r="H10" s="44"/>
      <c r="I10" s="113">
        <v>250</v>
      </c>
      <c r="J10" s="43">
        <f>+M7</f>
        <v>12</v>
      </c>
      <c r="K10" s="44"/>
      <c r="L10" s="62">
        <f>+L7+L8-I10-I9</f>
        <v>450</v>
      </c>
      <c r="M10" s="43">
        <f>+M7</f>
        <v>12</v>
      </c>
      <c r="N10" s="56">
        <f t="shared" si="0"/>
        <v>5400</v>
      </c>
      <c r="O10" s="123">
        <f>+N10</f>
        <v>5400</v>
      </c>
    </row>
    <row r="11" spans="2:15" ht="15">
      <c r="B11" s="86" t="s">
        <v>15</v>
      </c>
      <c r="C11" s="87" t="s">
        <v>16</v>
      </c>
      <c r="D11" s="88" t="s">
        <v>15</v>
      </c>
      <c r="E11" s="89" t="s">
        <v>18</v>
      </c>
      <c r="F11" s="92"/>
      <c r="G11" s="90"/>
      <c r="H11" s="91"/>
      <c r="I11" s="112">
        <v>400</v>
      </c>
      <c r="J11" s="90">
        <v>12</v>
      </c>
      <c r="K11" s="91"/>
      <c r="L11" s="136">
        <f>+L10-I11</f>
        <v>50</v>
      </c>
      <c r="M11" s="90">
        <f>+M10</f>
        <v>12</v>
      </c>
      <c r="N11" s="83">
        <f t="shared" si="0"/>
        <v>600</v>
      </c>
      <c r="O11" s="171">
        <f>+N11</f>
        <v>600</v>
      </c>
    </row>
    <row r="12" spans="2:15" ht="15">
      <c r="B12" s="24"/>
      <c r="C12" s="25"/>
      <c r="D12" s="26"/>
      <c r="E12" s="27"/>
      <c r="F12" s="28"/>
      <c r="G12" s="29"/>
      <c r="H12" s="30"/>
      <c r="I12" s="96"/>
      <c r="J12" s="29"/>
      <c r="K12" s="30"/>
      <c r="L12" s="61">
        <f>+L11</f>
        <v>50</v>
      </c>
      <c r="M12" s="29">
        <f>+M11</f>
        <v>12</v>
      </c>
      <c r="N12" s="56">
        <f t="shared" si="0"/>
        <v>600</v>
      </c>
      <c r="O12" s="122"/>
    </row>
    <row r="13" spans="2:15" ht="15">
      <c r="B13" s="138">
        <v>12</v>
      </c>
      <c r="C13" s="139" t="s">
        <v>16</v>
      </c>
      <c r="D13" s="140" t="s">
        <v>15</v>
      </c>
      <c r="E13" s="141" t="s">
        <v>17</v>
      </c>
      <c r="F13" s="101">
        <v>350</v>
      </c>
      <c r="G13" s="102">
        <v>11</v>
      </c>
      <c r="H13" s="144">
        <f>+F13*G13</f>
        <v>3850</v>
      </c>
      <c r="I13" s="172"/>
      <c r="J13" s="143"/>
      <c r="K13" s="144"/>
      <c r="L13" s="145">
        <v>350</v>
      </c>
      <c r="M13" s="143">
        <v>11</v>
      </c>
      <c r="N13" s="146">
        <f t="shared" si="0"/>
        <v>3850</v>
      </c>
      <c r="O13" s="173">
        <f>SUM(N12:N13)</f>
        <v>4450</v>
      </c>
    </row>
    <row r="14" spans="2:15" ht="15">
      <c r="B14" s="24">
        <v>15</v>
      </c>
      <c r="C14" s="25" t="s">
        <v>16</v>
      </c>
      <c r="D14" s="26" t="s">
        <v>15</v>
      </c>
      <c r="E14" s="27" t="s">
        <v>17</v>
      </c>
      <c r="F14" s="77">
        <v>500</v>
      </c>
      <c r="G14" s="78">
        <v>12.5</v>
      </c>
      <c r="H14" s="30">
        <f>+F14*G14</f>
        <v>6250</v>
      </c>
      <c r="I14" s="96"/>
      <c r="J14" s="29"/>
      <c r="K14" s="30"/>
      <c r="L14" s="69">
        <v>50</v>
      </c>
      <c r="M14" s="29">
        <v>12</v>
      </c>
      <c r="N14" s="30">
        <f t="shared" si="0"/>
        <v>600</v>
      </c>
      <c r="O14" s="126"/>
    </row>
    <row r="15" spans="2:15" ht="15">
      <c r="B15" s="147"/>
      <c r="C15" s="148"/>
      <c r="D15" s="149"/>
      <c r="E15" s="150"/>
      <c r="F15" s="151"/>
      <c r="G15" s="152"/>
      <c r="H15" s="146"/>
      <c r="I15" s="174"/>
      <c r="J15" s="152"/>
      <c r="K15" s="146"/>
      <c r="L15" s="153">
        <v>350</v>
      </c>
      <c r="M15" s="152">
        <v>11</v>
      </c>
      <c r="N15" s="146">
        <f t="shared" si="0"/>
        <v>3850</v>
      </c>
      <c r="O15" s="167"/>
    </row>
    <row r="16" spans="2:15" ht="15">
      <c r="B16" s="38"/>
      <c r="C16" s="39"/>
      <c r="D16" s="40"/>
      <c r="E16" s="41"/>
      <c r="F16" s="105"/>
      <c r="G16" s="106"/>
      <c r="H16" s="44"/>
      <c r="I16" s="97"/>
      <c r="J16" s="43"/>
      <c r="K16" s="44"/>
      <c r="L16" s="62">
        <v>500</v>
      </c>
      <c r="M16" s="43">
        <v>12.5</v>
      </c>
      <c r="N16" s="44">
        <f t="shared" si="0"/>
        <v>6250</v>
      </c>
      <c r="O16" s="127">
        <f>SUM(N14:N16)</f>
        <v>10700</v>
      </c>
    </row>
    <row r="17" spans="2:15" ht="15">
      <c r="B17" s="86">
        <v>18</v>
      </c>
      <c r="C17" s="87" t="s">
        <v>16</v>
      </c>
      <c r="D17" s="88" t="s">
        <v>15</v>
      </c>
      <c r="E17" s="89" t="s">
        <v>18</v>
      </c>
      <c r="F17" s="92"/>
      <c r="G17" s="90"/>
      <c r="H17" s="91"/>
      <c r="I17" s="112">
        <v>500</v>
      </c>
      <c r="J17" s="90">
        <v>12.5</v>
      </c>
      <c r="K17" s="91"/>
      <c r="L17" s="136">
        <v>50</v>
      </c>
      <c r="M17" s="90">
        <v>12</v>
      </c>
      <c r="N17" s="146">
        <f t="shared" si="0"/>
        <v>600</v>
      </c>
      <c r="O17" s="167"/>
    </row>
    <row r="18" spans="2:15" ht="15">
      <c r="B18" s="50"/>
      <c r="C18" s="51"/>
      <c r="D18" s="52"/>
      <c r="E18" s="53"/>
      <c r="F18" s="54"/>
      <c r="G18" s="55"/>
      <c r="H18" s="56"/>
      <c r="I18" s="115">
        <v>200</v>
      </c>
      <c r="J18" s="55">
        <f>+M15</f>
        <v>11</v>
      </c>
      <c r="K18" s="56"/>
      <c r="L18" s="63">
        <f>+L16+L15-I18-I17</f>
        <v>150</v>
      </c>
      <c r="M18" s="55">
        <v>11</v>
      </c>
      <c r="N18" s="56">
        <f t="shared" si="0"/>
        <v>1650</v>
      </c>
      <c r="O18" s="122"/>
    </row>
    <row r="19" spans="2:15" ht="15">
      <c r="B19" s="138"/>
      <c r="C19" s="139"/>
      <c r="D19" s="140"/>
      <c r="E19" s="141"/>
      <c r="F19" s="142"/>
      <c r="G19" s="143"/>
      <c r="H19" s="144"/>
      <c r="I19" s="172"/>
      <c r="J19" s="143"/>
      <c r="K19" s="144"/>
      <c r="L19" s="145">
        <v>0</v>
      </c>
      <c r="M19" s="143">
        <v>12.5</v>
      </c>
      <c r="N19" s="146">
        <f t="shared" si="0"/>
        <v>0</v>
      </c>
      <c r="O19" s="173">
        <f>SUM(N17:N19)</f>
        <v>2250</v>
      </c>
    </row>
    <row r="20" spans="2:15" ht="15">
      <c r="B20" s="45">
        <v>22</v>
      </c>
      <c r="C20" s="25" t="s">
        <v>16</v>
      </c>
      <c r="D20" s="26" t="s">
        <v>15</v>
      </c>
      <c r="E20" s="27" t="s">
        <v>17</v>
      </c>
      <c r="F20" s="77">
        <v>900</v>
      </c>
      <c r="G20" s="78">
        <v>14</v>
      </c>
      <c r="H20" s="30">
        <f>+F20*G20</f>
        <v>12600</v>
      </c>
      <c r="I20" s="96"/>
      <c r="J20" s="29"/>
      <c r="K20" s="30"/>
      <c r="L20" s="61">
        <f>+L17</f>
        <v>50</v>
      </c>
      <c r="M20" s="29">
        <f>+M17</f>
        <v>12</v>
      </c>
      <c r="N20" s="30">
        <f t="shared" si="0"/>
        <v>600</v>
      </c>
      <c r="O20" s="126"/>
    </row>
    <row r="21" spans="2:15" ht="15">
      <c r="B21" s="147"/>
      <c r="C21" s="148"/>
      <c r="D21" s="149"/>
      <c r="E21" s="150"/>
      <c r="F21" s="151"/>
      <c r="G21" s="152"/>
      <c r="H21" s="146"/>
      <c r="I21" s="174"/>
      <c r="J21" s="152"/>
      <c r="K21" s="146"/>
      <c r="L21" s="153">
        <f>+L18</f>
        <v>150</v>
      </c>
      <c r="M21" s="152">
        <f>+M18</f>
        <v>11</v>
      </c>
      <c r="N21" s="146">
        <f t="shared" si="0"/>
        <v>1650</v>
      </c>
      <c r="O21" s="167"/>
    </row>
    <row r="22" spans="2:15" ht="15">
      <c r="B22" s="117"/>
      <c r="C22" s="51"/>
      <c r="D22" s="52"/>
      <c r="E22" s="53"/>
      <c r="F22" s="107"/>
      <c r="G22" s="108"/>
      <c r="H22" s="56"/>
      <c r="I22" s="114"/>
      <c r="J22" s="55"/>
      <c r="K22" s="56"/>
      <c r="L22" s="63">
        <f>+F20</f>
        <v>900</v>
      </c>
      <c r="M22" s="55">
        <f>+G20</f>
        <v>14</v>
      </c>
      <c r="N22" s="44">
        <f t="shared" si="0"/>
        <v>12600</v>
      </c>
      <c r="O22" s="127">
        <f>SUM(N20:N22)</f>
        <v>14850</v>
      </c>
    </row>
    <row r="23" spans="2:15" ht="15">
      <c r="B23" s="86">
        <v>28</v>
      </c>
      <c r="C23" s="87" t="s">
        <v>16</v>
      </c>
      <c r="D23" s="88" t="s">
        <v>15</v>
      </c>
      <c r="E23" s="89" t="s">
        <v>18</v>
      </c>
      <c r="F23" s="92"/>
      <c r="G23" s="90"/>
      <c r="H23" s="91"/>
      <c r="I23" s="112">
        <v>800</v>
      </c>
      <c r="J23" s="90">
        <v>14</v>
      </c>
      <c r="K23" s="91"/>
      <c r="L23" s="136">
        <f>+L20</f>
        <v>50</v>
      </c>
      <c r="M23" s="90">
        <f>+M20</f>
        <v>12</v>
      </c>
      <c r="N23" s="146">
        <f t="shared" si="0"/>
        <v>600</v>
      </c>
      <c r="O23" s="167"/>
    </row>
    <row r="24" spans="2:15" ht="15">
      <c r="B24" s="117"/>
      <c r="C24" s="51"/>
      <c r="D24" s="129"/>
      <c r="E24" s="119"/>
      <c r="F24" s="66"/>
      <c r="G24" s="55"/>
      <c r="H24" s="56"/>
      <c r="I24" s="118"/>
      <c r="J24" s="55"/>
      <c r="K24" s="120"/>
      <c r="L24" s="68">
        <f>+L21</f>
        <v>150</v>
      </c>
      <c r="M24" s="55">
        <f>+M21</f>
        <v>11</v>
      </c>
      <c r="N24" s="56">
        <f t="shared" si="0"/>
        <v>1650</v>
      </c>
      <c r="O24" s="122"/>
    </row>
    <row r="25" spans="2:15" ht="15.75" thickBot="1">
      <c r="B25" s="175"/>
      <c r="C25" s="176"/>
      <c r="D25" s="177"/>
      <c r="E25" s="178"/>
      <c r="F25" s="179"/>
      <c r="G25" s="180"/>
      <c r="H25" s="181"/>
      <c r="I25" s="182"/>
      <c r="J25" s="180"/>
      <c r="K25" s="183"/>
      <c r="L25" s="184">
        <f>+L22-I23</f>
        <v>100</v>
      </c>
      <c r="M25" s="180">
        <v>14</v>
      </c>
      <c r="N25" s="181">
        <f t="shared" si="0"/>
        <v>1400</v>
      </c>
      <c r="O25" s="185">
        <f>SUM(N23:N25)</f>
        <v>3650</v>
      </c>
    </row>
    <row r="26" spans="2:14" ht="15">
      <c r="B26" s="64"/>
      <c r="C26" s="64"/>
      <c r="D26" s="64"/>
      <c r="E26" s="65"/>
      <c r="F26" s="66"/>
      <c r="G26" s="67"/>
      <c r="H26" s="67"/>
      <c r="I26" s="116"/>
      <c r="J26" s="67"/>
      <c r="K26" s="67"/>
      <c r="L26" s="68"/>
      <c r="M26" s="67"/>
      <c r="N26" s="67"/>
    </row>
    <row r="27" spans="2:7" ht="15">
      <c r="B27" s="6"/>
      <c r="C27" s="6"/>
      <c r="D27" s="6"/>
      <c r="G27" s="57"/>
    </row>
    <row r="28" spans="2:7" ht="15">
      <c r="B28" s="6"/>
      <c r="C28" s="6"/>
      <c r="D28" s="6"/>
      <c r="G28" s="57"/>
    </row>
    <row r="29" ht="15">
      <c r="G29" s="57"/>
    </row>
    <row r="30" ht="15">
      <c r="G30" s="57"/>
    </row>
    <row r="31" ht="15">
      <c r="G31" s="57"/>
    </row>
    <row r="32" ht="15">
      <c r="G32" s="57"/>
    </row>
    <row r="33" ht="15">
      <c r="G33" s="57"/>
    </row>
    <row r="34" spans="2:15" s="8" customFormat="1" ht="15">
      <c r="B34"/>
      <c r="C34"/>
      <c r="D34"/>
      <c r="E34" s="1"/>
      <c r="F34"/>
      <c r="G34" s="57"/>
      <c r="I34" s="100"/>
      <c r="L34" s="58"/>
      <c r="O34"/>
    </row>
    <row r="35" spans="2:15" s="8" customFormat="1" ht="15">
      <c r="B35" s="71" t="s">
        <v>31</v>
      </c>
      <c r="C35"/>
      <c r="D35"/>
      <c r="E35" s="1"/>
      <c r="F35"/>
      <c r="G35" s="57"/>
      <c r="I35" s="100"/>
      <c r="L35" s="58"/>
      <c r="O35"/>
    </row>
    <row r="36" spans="2:15" s="8" customFormat="1" ht="15">
      <c r="B36" t="s">
        <v>25</v>
      </c>
      <c r="C36" t="s">
        <v>21</v>
      </c>
      <c r="D36" t="s">
        <v>27</v>
      </c>
      <c r="E36" s="1"/>
      <c r="F36"/>
      <c r="G36" s="57"/>
      <c r="I36" s="100"/>
      <c r="L36" s="58"/>
      <c r="O36"/>
    </row>
    <row r="37" spans="2:15" s="8" customFormat="1" ht="15">
      <c r="B37"/>
      <c r="C37" t="s">
        <v>22</v>
      </c>
      <c r="D37" t="s">
        <v>28</v>
      </c>
      <c r="E37" s="1"/>
      <c r="F37"/>
      <c r="G37" s="57"/>
      <c r="I37" s="100"/>
      <c r="L37" s="58"/>
      <c r="O37"/>
    </row>
    <row r="38" spans="2:15" s="8" customFormat="1" ht="15">
      <c r="B38" t="s">
        <v>25</v>
      </c>
      <c r="C38" t="s">
        <v>23</v>
      </c>
      <c r="D38"/>
      <c r="E38" s="1"/>
      <c r="F38"/>
      <c r="G38" s="57"/>
      <c r="I38" s="100"/>
      <c r="L38" s="58"/>
      <c r="O38"/>
    </row>
    <row r="39" spans="2:15" s="8" customFormat="1" ht="15">
      <c r="B39"/>
      <c r="C39" t="s">
        <v>29</v>
      </c>
      <c r="D39"/>
      <c r="E39" s="1"/>
      <c r="F39"/>
      <c r="G39" s="57"/>
      <c r="I39" s="100"/>
      <c r="L39" s="58"/>
      <c r="O39"/>
    </row>
    <row r="40" spans="2:15" s="8" customFormat="1" ht="15">
      <c r="B40"/>
      <c r="C40" t="s">
        <v>30</v>
      </c>
      <c r="D40"/>
      <c r="E40" s="1"/>
      <c r="F40"/>
      <c r="G40" s="57"/>
      <c r="I40" s="100"/>
      <c r="L40" s="58"/>
      <c r="O40"/>
    </row>
    <row r="41" spans="2:15" s="8" customFormat="1" ht="15">
      <c r="B41"/>
      <c r="C41"/>
      <c r="D41"/>
      <c r="E41" s="1"/>
      <c r="F41"/>
      <c r="G41" s="57"/>
      <c r="I41" s="100"/>
      <c r="L41" s="58"/>
      <c r="O41"/>
    </row>
    <row r="42" spans="2:15" s="8" customFormat="1" ht="15">
      <c r="B42"/>
      <c r="C42"/>
      <c r="D42"/>
      <c r="E42" s="1"/>
      <c r="F42"/>
      <c r="G42" s="57"/>
      <c r="I42" s="100"/>
      <c r="L42" s="58"/>
      <c r="O42"/>
    </row>
    <row r="43" spans="2:15" s="8" customFormat="1" ht="15">
      <c r="B43"/>
      <c r="C43"/>
      <c r="D43"/>
      <c r="E43" s="1"/>
      <c r="F43"/>
      <c r="G43" s="57"/>
      <c r="I43" s="100"/>
      <c r="L43" s="58"/>
      <c r="O43"/>
    </row>
    <row r="44" spans="2:15" s="8" customFormat="1" ht="15">
      <c r="B44"/>
      <c r="C44"/>
      <c r="D44"/>
      <c r="E44" s="1"/>
      <c r="F44"/>
      <c r="G44" s="57"/>
      <c r="I44" s="100"/>
      <c r="L44" s="58"/>
      <c r="O44"/>
    </row>
    <row r="45" spans="2:15" s="8" customFormat="1" ht="15">
      <c r="B45"/>
      <c r="C45"/>
      <c r="D45"/>
      <c r="E45" s="1"/>
      <c r="F45"/>
      <c r="G45" s="57"/>
      <c r="I45" s="100"/>
      <c r="L45" s="58"/>
      <c r="O45"/>
    </row>
    <row r="46" spans="2:15" s="8" customFormat="1" ht="15">
      <c r="B46"/>
      <c r="C46"/>
      <c r="D46"/>
      <c r="E46" s="1"/>
      <c r="F46"/>
      <c r="G46" s="57"/>
      <c r="I46" s="100"/>
      <c r="L46" s="58"/>
      <c r="O46"/>
    </row>
    <row r="47" spans="2:15" s="8" customFormat="1" ht="15">
      <c r="B47"/>
      <c r="C47"/>
      <c r="D47"/>
      <c r="E47" s="1"/>
      <c r="F47"/>
      <c r="G47" s="57"/>
      <c r="I47" s="100"/>
      <c r="L47" s="58"/>
      <c r="O47"/>
    </row>
    <row r="48" spans="2:15" s="8" customFormat="1" ht="15">
      <c r="B48"/>
      <c r="C48"/>
      <c r="D48"/>
      <c r="E48" s="1"/>
      <c r="F48"/>
      <c r="G48" s="57"/>
      <c r="I48" s="100"/>
      <c r="L48" s="58"/>
      <c r="O48"/>
    </row>
    <row r="49" spans="2:15" s="8" customFormat="1" ht="15">
      <c r="B49"/>
      <c r="C49"/>
      <c r="D49"/>
      <c r="E49" s="1"/>
      <c r="F49"/>
      <c r="G49" s="57"/>
      <c r="I49" s="100"/>
      <c r="L49" s="58"/>
      <c r="O49"/>
    </row>
    <row r="50" spans="2:15" s="8" customFormat="1" ht="15">
      <c r="B50"/>
      <c r="C50"/>
      <c r="D50"/>
      <c r="E50" s="1"/>
      <c r="F50"/>
      <c r="G50" s="57"/>
      <c r="I50" s="100"/>
      <c r="L50" s="58"/>
      <c r="O50"/>
    </row>
    <row r="51" spans="2:15" s="8" customFormat="1" ht="15">
      <c r="B51"/>
      <c r="C51"/>
      <c r="D51"/>
      <c r="E51" s="1"/>
      <c r="F51"/>
      <c r="G51" s="57"/>
      <c r="I51" s="100"/>
      <c r="L51" s="58"/>
      <c r="O51"/>
    </row>
    <row r="52" spans="2:15" s="8" customFormat="1" ht="15">
      <c r="B52"/>
      <c r="C52"/>
      <c r="D52"/>
      <c r="E52" s="1"/>
      <c r="F52"/>
      <c r="G52" s="57"/>
      <c r="I52" s="100"/>
      <c r="L52" s="58"/>
      <c r="O52"/>
    </row>
    <row r="53" spans="2:15" s="8" customFormat="1" ht="15">
      <c r="B53"/>
      <c r="C53"/>
      <c r="D53"/>
      <c r="E53" s="1"/>
      <c r="F53"/>
      <c r="G53" s="57"/>
      <c r="I53" s="100"/>
      <c r="L53" s="58"/>
      <c r="O53"/>
    </row>
    <row r="54" spans="2:15" s="8" customFormat="1" ht="15">
      <c r="B54"/>
      <c r="C54"/>
      <c r="D54"/>
      <c r="E54" s="1"/>
      <c r="F54"/>
      <c r="G54" s="57"/>
      <c r="I54" s="100"/>
      <c r="L54" s="58"/>
      <c r="O54"/>
    </row>
    <row r="55" spans="2:15" s="8" customFormat="1" ht="15">
      <c r="B55"/>
      <c r="C55"/>
      <c r="D55"/>
      <c r="E55" s="1"/>
      <c r="F55"/>
      <c r="G55" s="57"/>
      <c r="I55" s="100"/>
      <c r="L55" s="58"/>
      <c r="O55"/>
    </row>
    <row r="56" spans="2:15" s="8" customFormat="1" ht="15">
      <c r="B56"/>
      <c r="C56"/>
      <c r="D56"/>
      <c r="E56" s="1"/>
      <c r="F56"/>
      <c r="G56" s="57"/>
      <c r="I56" s="100"/>
      <c r="L56" s="58"/>
      <c r="O56"/>
    </row>
    <row r="57" spans="2:15" s="8" customFormat="1" ht="15">
      <c r="B57"/>
      <c r="C57"/>
      <c r="D57"/>
      <c r="E57" s="1"/>
      <c r="F57"/>
      <c r="G57" s="57"/>
      <c r="I57" s="100"/>
      <c r="L57" s="58"/>
      <c r="O57"/>
    </row>
    <row r="58" spans="2:15" s="8" customFormat="1" ht="15">
      <c r="B58"/>
      <c r="C58"/>
      <c r="D58"/>
      <c r="E58" s="1"/>
      <c r="F58"/>
      <c r="G58" s="57"/>
      <c r="I58" s="100"/>
      <c r="L58" s="58"/>
      <c r="O58"/>
    </row>
  </sheetData>
  <sheetProtection/>
  <printOptions/>
  <pageMargins left="0.49" right="0.1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Joan Carles Viñolas</cp:lastModifiedBy>
  <cp:lastPrinted>2009-05-31T15:13:59Z</cp:lastPrinted>
  <dcterms:created xsi:type="dcterms:W3CDTF">2009-05-18T08:05:29Z</dcterms:created>
  <dcterms:modified xsi:type="dcterms:W3CDTF">2009-05-31T15:17:41Z</dcterms:modified>
  <cp:category/>
  <cp:version/>
  <cp:contentType/>
  <cp:contentStatus/>
</cp:coreProperties>
</file>